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Лист1!$B$10:$L$50</definedName>
  </definedNames>
  <calcPr calcId="145621"/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J4" i="1"/>
  <c r="J3" i="1"/>
  <c r="D9" i="1"/>
  <c r="C9" i="1" s="1"/>
  <c r="D8" i="1"/>
  <c r="C8" i="1"/>
  <c r="D7" i="1"/>
  <c r="C7" i="1"/>
  <c r="D6" i="1"/>
  <c r="C6" i="1" s="1"/>
  <c r="C5" i="1"/>
  <c r="C4" i="1"/>
  <c r="C3" i="1"/>
  <c r="J29" i="1" l="1"/>
  <c r="J35" i="1"/>
  <c r="J13" i="1" l="1"/>
  <c r="J19" i="1" l="1"/>
  <c r="I37" i="1" l="1"/>
  <c r="J37" i="1" s="1"/>
  <c r="I31" i="1"/>
  <c r="J31" i="1" s="1"/>
  <c r="I36" i="1"/>
  <c r="J36" i="1" s="1"/>
  <c r="I33" i="1"/>
  <c r="J33" i="1" s="1"/>
  <c r="I32" i="1"/>
  <c r="J32" i="1" s="1"/>
  <c r="I16" i="1"/>
  <c r="J16" i="1" s="1"/>
  <c r="I18" i="1"/>
  <c r="J18" i="1" s="1"/>
  <c r="I21" i="1"/>
  <c r="J21" i="1" s="1"/>
  <c r="I22" i="1"/>
  <c r="J22" i="1" s="1"/>
  <c r="I23" i="1"/>
  <c r="J23" i="1" s="1"/>
  <c r="I25" i="1"/>
  <c r="J25" i="1" s="1"/>
  <c r="I26" i="1"/>
  <c r="J26" i="1" s="1"/>
  <c r="I27" i="1"/>
  <c r="J27" i="1" s="1"/>
  <c r="I28" i="1"/>
  <c r="J28" i="1" s="1"/>
  <c r="I15" i="1"/>
  <c r="J15" i="1" s="1"/>
  <c r="E27" i="1" l="1"/>
  <c r="E26" i="1"/>
  <c r="E25" i="1"/>
  <c r="E37" i="1" l="1"/>
  <c r="D37" i="1"/>
</calcChain>
</file>

<file path=xl/sharedStrings.xml><?xml version="1.0" encoding="utf-8"?>
<sst xmlns="http://schemas.openxmlformats.org/spreadsheetml/2006/main" count="150" uniqueCount="78">
  <si>
    <t xml:space="preserve"> - </t>
  </si>
  <si>
    <t>607А</t>
  </si>
  <si>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</si>
  <si>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</si>
  <si>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>-</t>
  </si>
  <si>
    <t>523B</t>
  </si>
  <si>
    <t xml:space="preserve">об индивидуальной схеме оплаты в зависимости от ваших желаний и возможностей. </t>
  </si>
  <si>
    <t>STOP SALE</t>
  </si>
  <si>
    <t>Стара цена Всего в ЕUR</t>
  </si>
  <si>
    <t>Area  Плoщaдь</t>
  </si>
  <si>
    <t>Common parts Общие площaди</t>
  </si>
  <si>
    <t>Total area Всего пл-дь</t>
  </si>
  <si>
    <t>Bedrooms Спальни</t>
  </si>
  <si>
    <t>View/ Вид</t>
  </si>
  <si>
    <t>Ap.№
 Ап.№</t>
  </si>
  <si>
    <t>Area
Площадь</t>
  </si>
  <si>
    <t>Common parts
Общие площади</t>
  </si>
  <si>
    <t>Total area
Всего площадь</t>
  </si>
  <si>
    <t>Bedrooms
Спальни</t>
  </si>
  <si>
    <t>Special PRICE
Цена по АКЦИИ</t>
  </si>
  <si>
    <t>Status
Статус</t>
  </si>
  <si>
    <t>Harmony Suites III</t>
  </si>
  <si>
    <t>Harmony Suites II</t>
  </si>
  <si>
    <t>Harmony Palace</t>
  </si>
  <si>
    <t>ПЛАН ПЛАТЕЖЕЙ / PAYMENT PLANS:</t>
  </si>
  <si>
    <t>As a developer we offer you the next variants as follows:</t>
  </si>
  <si>
    <t>План А – стандартный/ Plan A - standard</t>
  </si>
  <si>
    <t>2 000 € – такса брони/ deposit</t>
  </si>
  <si>
    <t>40% – до 2 недели после брони/ in 2 weeks after the deposit</t>
  </si>
  <si>
    <t>30% –до 3 месяцев после брони/ in 3 months after the deposit</t>
  </si>
  <si>
    <t>План B – с 3% скидкой/ Plan B - 3% discount</t>
  </si>
  <si>
    <t>30% – до 5 месяцев (при нотариальном оформлении)/ in 5 months after the deposit (at the Notary signing)</t>
  </si>
  <si>
    <t>100% – до 1 месяца после брони/  in 1 month after the deposit</t>
  </si>
  <si>
    <t>*Вы можете выбрать один из вышеуказанных вариантов, а так же договориться с нами</t>
  </si>
  <si>
    <t>*You can choose one of the variants or negotiate with us about an individual payment plan according to your wishes and possibilities. 
For more information contact our sales manager</t>
  </si>
  <si>
    <t>Ap.№
Ап. №</t>
  </si>
  <si>
    <t>Status 
Статус</t>
  </si>
  <si>
    <t>Price for 100% payment
Цена при оплате в течении 
1 месяца</t>
  </si>
  <si>
    <t xml:space="preserve"> Свободен/ Available</t>
  </si>
  <si>
    <t>Бассейн/Pool</t>
  </si>
  <si>
    <t>Studio</t>
  </si>
  <si>
    <t>Продан/ Sold</t>
  </si>
  <si>
    <t>ПРОДАН/ SOLD</t>
  </si>
  <si>
    <t>Бронь / Reserved</t>
  </si>
  <si>
    <t xml:space="preserve">Bonus furniture
Мебель в подарок </t>
  </si>
  <si>
    <t>Bonus balcony/
Балкон
 в подарок</t>
  </si>
  <si>
    <t>322B</t>
  </si>
  <si>
    <t>7,05</t>
  </si>
  <si>
    <t>Bonus kitchen/ Кухня в подарок</t>
  </si>
  <si>
    <t>Fully furnished "Standard"/ С мебелью</t>
  </si>
  <si>
    <t>Fully furnished "Comfort"/ С мебелью и техникой</t>
  </si>
  <si>
    <t>Fully furnished "Comfort"/ С мебелью</t>
  </si>
  <si>
    <t>Бронь/ Reserved</t>
  </si>
  <si>
    <t>119</t>
  </si>
  <si>
    <t>1</t>
  </si>
  <si>
    <t>1 ЭТАЖ/ 1st FLOOR</t>
  </si>
  <si>
    <t>2 ЭТАЖ/ 2nd FLOOR</t>
  </si>
  <si>
    <t>4 ЭТАЖ/ 4rd FLOOR</t>
  </si>
  <si>
    <t>5 ЭТАЖ/ 5th FLOOR</t>
  </si>
  <si>
    <t>6 ЭТАЖ/ 6th FLOOR</t>
  </si>
  <si>
    <t xml:space="preserve">Bonus furniture 
АКЦИЯ мебель в подарок 
</t>
  </si>
  <si>
    <t xml:space="preserve"> bonus yard 6 m2/ 6 м2 дворик в подарок</t>
  </si>
  <si>
    <t>Гора/Mountain</t>
  </si>
  <si>
    <t>Бассейн/ Pool</t>
  </si>
  <si>
    <t xml:space="preserve">View
Вид </t>
  </si>
  <si>
    <t>Свободен/Available</t>
  </si>
  <si>
    <t>Standart Price/ Стандартная цена</t>
  </si>
  <si>
    <t xml:space="preserve"> Продан/ Sold</t>
  </si>
  <si>
    <r>
      <rPr>
        <b/>
        <sz val="18"/>
        <rFont val="Arial"/>
        <family val="2"/>
        <charset val="204"/>
      </rPr>
      <t>АКЦИЯ НОЯБРЯ</t>
    </r>
    <r>
      <rPr>
        <b/>
        <sz val="11"/>
        <rFont val="Arial"/>
        <family val="2"/>
        <charset val="204"/>
      </rPr>
      <t xml:space="preserve">  </t>
    </r>
    <r>
      <rPr>
        <b/>
        <sz val="18"/>
        <rFont val="Arial"/>
        <family val="2"/>
        <charset val="204"/>
      </rPr>
      <t>/ SPECIAL PRICES NOVEMBER</t>
    </r>
    <r>
      <rPr>
        <b/>
        <sz val="11"/>
        <rFont val="Arial"/>
        <family val="2"/>
        <charset val="204"/>
      </rPr>
      <t xml:space="preserve">      </t>
    </r>
  </si>
  <si>
    <t>9-108 HS9</t>
  </si>
  <si>
    <t>9-416 HS9</t>
  </si>
  <si>
    <t>9-509 HS9</t>
  </si>
  <si>
    <t>9-515 HS9</t>
  </si>
  <si>
    <t>9-602 HS9</t>
  </si>
  <si>
    <t>9-606 HS9</t>
  </si>
  <si>
    <t>9-607 HS9</t>
  </si>
  <si>
    <t>Бронь/Reserved</t>
  </si>
  <si>
    <t>21/11/2015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</si>
</sst>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#,##0.00_ ;[Red]\-#,##0.00\ "/>
    <numFmt numFmtId="167" formatCode="#,##0\ [$€-1]"/>
    <numFmt numFmtId="168" formatCode="#,##0\ _л_в_.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26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b/>
      <sz val="24"/>
      <name val="Arial"/>
      <family val="2"/>
      <charset val="204"/>
    </font>
    <font>
      <sz val="11"/>
      <color theme="2"/>
      <name val="Arial"/>
      <family val="2"/>
      <charset val="204"/>
    </font>
    <font>
      <sz val="10"/>
      <color theme="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26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69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7" fillId="2" borderId="1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/>
    <xf numFmtId="49" fontId="12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2" fontId="11" fillId="5" borderId="4" xfId="0" applyNumberFormat="1" applyFont="1" applyFill="1" applyBorder="1" applyAlignment="1">
      <alignment horizontal="center"/>
    </xf>
    <xf numFmtId="167" fontId="11" fillId="5" borderId="11" xfId="0" applyNumberFormat="1" applyFont="1" applyFill="1" applyBorder="1" applyAlignment="1">
      <alignment horizontal="right"/>
    </xf>
    <xf numFmtId="0" fontId="2" fillId="4" borderId="5" xfId="0" applyFont="1" applyFill="1" applyBorder="1"/>
    <xf numFmtId="0" fontId="5" fillId="4" borderId="5" xfId="0" applyFont="1" applyFill="1" applyBorder="1"/>
    <xf numFmtId="49" fontId="2" fillId="4" borderId="5" xfId="0" applyNumberFormat="1" applyFont="1" applyFill="1" applyBorder="1"/>
    <xf numFmtId="49" fontId="2" fillId="4" borderId="5" xfId="0" applyNumberFormat="1" applyFont="1" applyFill="1" applyBorder="1" applyAlignment="1">
      <alignment horizontal="center"/>
    </xf>
    <xf numFmtId="167" fontId="2" fillId="4" borderId="5" xfId="0" applyNumberFormat="1" applyFont="1" applyFill="1" applyBorder="1" applyAlignment="1">
      <alignment horizontal="right"/>
    </xf>
    <xf numFmtId="0" fontId="6" fillId="4" borderId="5" xfId="0" applyFont="1" applyFill="1" applyBorder="1" applyAlignment="1"/>
    <xf numFmtId="2" fontId="5" fillId="4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/>
    <xf numFmtId="167" fontId="5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167" fontId="7" fillId="2" borderId="3" xfId="1" applyNumberFormat="1" applyFont="1" applyFill="1" applyBorder="1" applyAlignment="1">
      <alignment horizontal="right"/>
    </xf>
    <xf numFmtId="167" fontId="5" fillId="2" borderId="2" xfId="1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49" fontId="18" fillId="4" borderId="5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left" vertical="center"/>
    </xf>
    <xf numFmtId="2" fontId="18" fillId="4" borderId="5" xfId="0" applyNumberFormat="1" applyFont="1" applyFill="1" applyBorder="1" applyAlignment="1">
      <alignment vertical="center"/>
    </xf>
    <xf numFmtId="0" fontId="3" fillId="0" borderId="17" xfId="0" applyFont="1" applyBorder="1"/>
    <xf numFmtId="0" fontId="2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167" fontId="16" fillId="0" borderId="1" xfId="1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wrapText="1"/>
    </xf>
    <xf numFmtId="0" fontId="3" fillId="0" borderId="0" xfId="0" applyFont="1" applyFill="1"/>
    <xf numFmtId="49" fontId="4" fillId="4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6" fillId="4" borderId="25" xfId="0" applyFont="1" applyFill="1" applyBorder="1" applyAlignment="1"/>
    <xf numFmtId="0" fontId="27" fillId="4" borderId="25" xfId="0" applyFont="1" applyFill="1" applyBorder="1"/>
    <xf numFmtId="0" fontId="17" fillId="0" borderId="12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6" borderId="19" xfId="0" applyNumberFormat="1" applyFont="1" applyFill="1" applyBorder="1" applyAlignment="1">
      <alignment horizontal="center"/>
    </xf>
    <xf numFmtId="2" fontId="5" fillId="6" borderId="19" xfId="0" applyNumberFormat="1" applyFont="1" applyFill="1" applyBorder="1"/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8" fillId="6" borderId="19" xfId="0" applyNumberFormat="1" applyFont="1" applyFill="1" applyBorder="1" applyAlignment="1">
      <alignment horizontal="center"/>
    </xf>
    <xf numFmtId="2" fontId="8" fillId="6" borderId="19" xfId="0" applyNumberFormat="1" applyFont="1" applyFill="1" applyBorder="1"/>
    <xf numFmtId="0" fontId="8" fillId="6" borderId="19" xfId="0" applyFont="1" applyFill="1" applyBorder="1" applyAlignment="1">
      <alignment horizontal="center"/>
    </xf>
    <xf numFmtId="0" fontId="5" fillId="0" borderId="0" xfId="0" applyFont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49" fontId="2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3" fillId="0" borderId="17" xfId="0" applyFont="1" applyBorder="1" applyAlignment="1">
      <alignment horizontal="right"/>
    </xf>
    <xf numFmtId="0" fontId="16" fillId="0" borderId="8" xfId="0" applyNumberFormat="1" applyFont="1" applyFill="1" applyBorder="1" applyAlignment="1">
      <alignment horizontal="center"/>
    </xf>
    <xf numFmtId="167" fontId="16" fillId="0" borderId="8" xfId="1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167" fontId="16" fillId="0" borderId="3" xfId="1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/>
    </xf>
    <xf numFmtId="49" fontId="4" fillId="4" borderId="2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left" vertical="center"/>
    </xf>
    <xf numFmtId="167" fontId="7" fillId="2" borderId="30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right" vertical="center"/>
    </xf>
    <xf numFmtId="49" fontId="16" fillId="0" borderId="28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wrapText="1"/>
    </xf>
    <xf numFmtId="166" fontId="16" fillId="0" borderId="14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 wrapText="1"/>
    </xf>
    <xf numFmtId="166" fontId="16" fillId="0" borderId="10" xfId="0" applyNumberFormat="1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center" wrapText="1"/>
    </xf>
    <xf numFmtId="2" fontId="11" fillId="5" borderId="6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1" fillId="5" borderId="7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8" xfId="0" applyNumberFormat="1" applyFont="1" applyFill="1" applyBorder="1" applyAlignment="1">
      <alignment horizontal="center"/>
    </xf>
    <xf numFmtId="0" fontId="8" fillId="6" borderId="31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5" fillId="0" borderId="1" xfId="0" applyFont="1" applyFill="1" applyBorder="1" applyAlignment="1">
      <alignment horizontal="center"/>
    </xf>
    <xf numFmtId="49" fontId="5" fillId="7" borderId="3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vertical="center"/>
    </xf>
    <xf numFmtId="167" fontId="5" fillId="0" borderId="28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/>
    </xf>
    <xf numFmtId="166" fontId="7" fillId="2" borderId="30" xfId="0" applyNumberFormat="1" applyFont="1" applyFill="1" applyBorder="1" applyAlignment="1">
      <alignment horizontal="center" wrapText="1"/>
    </xf>
    <xf numFmtId="166" fontId="7" fillId="2" borderId="30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right" vertical="center"/>
    </xf>
    <xf numFmtId="168" fontId="5" fillId="0" borderId="5" xfId="0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>
      <alignment horizontal="right" vertical="center"/>
    </xf>
    <xf numFmtId="168" fontId="5" fillId="2" borderId="1" xfId="1" applyNumberFormat="1" applyFont="1" applyFill="1" applyBorder="1" applyAlignment="1">
      <alignment horizontal="right"/>
    </xf>
    <xf numFmtId="168" fontId="5" fillId="4" borderId="5" xfId="0" applyNumberFormat="1" applyFont="1" applyFill="1" applyBorder="1" applyAlignment="1">
      <alignment horizontal="right" vertical="center"/>
    </xf>
    <xf numFmtId="168" fontId="5" fillId="4" borderId="5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 vertical="center"/>
    </xf>
    <xf numFmtId="168" fontId="5" fillId="0" borderId="1" xfId="0" applyNumberFormat="1" applyFont="1" applyFill="1" applyBorder="1" applyAlignment="1">
      <alignment horizontal="right"/>
    </xf>
    <xf numFmtId="168" fontId="7" fillId="2" borderId="1" xfId="1" applyNumberFormat="1" applyFont="1" applyFill="1" applyBorder="1" applyAlignment="1">
      <alignment horizontal="right" vertical="center"/>
    </xf>
    <xf numFmtId="168" fontId="7" fillId="2" borderId="1" xfId="1" applyNumberFormat="1" applyFont="1" applyFill="1" applyBorder="1" applyAlignment="1">
      <alignment horizontal="right"/>
    </xf>
    <xf numFmtId="168" fontId="16" fillId="2" borderId="1" xfId="1" applyNumberFormat="1" applyFont="1" applyFill="1" applyBorder="1" applyAlignment="1">
      <alignment horizontal="right" vertical="center"/>
    </xf>
    <xf numFmtId="168" fontId="16" fillId="2" borderId="1" xfId="1" applyNumberFormat="1" applyFont="1" applyFill="1" applyBorder="1" applyAlignment="1">
      <alignment horizontal="right"/>
    </xf>
    <xf numFmtId="168" fontId="16" fillId="0" borderId="1" xfId="1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>
      <alignment horizontal="right"/>
    </xf>
    <xf numFmtId="168" fontId="16" fillId="2" borderId="3" xfId="1" applyNumberFormat="1" applyFont="1" applyFill="1" applyBorder="1" applyAlignment="1">
      <alignment horizontal="right" vertical="center"/>
    </xf>
    <xf numFmtId="168" fontId="6" fillId="4" borderId="29" xfId="0" applyNumberFormat="1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right" vertical="center"/>
    </xf>
    <xf numFmtId="168" fontId="16" fillId="0" borderId="1" xfId="0" applyNumberFormat="1" applyFont="1" applyFill="1" applyBorder="1" applyAlignment="1">
      <alignment horizontal="right" vertical="center"/>
    </xf>
    <xf numFmtId="168" fontId="11" fillId="5" borderId="9" xfId="0" applyNumberFormat="1" applyFont="1" applyFill="1" applyBorder="1" applyAlignment="1">
      <alignment horizontal="right" vertical="center"/>
    </xf>
    <xf numFmtId="168" fontId="11" fillId="5" borderId="2" xfId="0" applyNumberFormat="1" applyFont="1" applyFill="1" applyBorder="1" applyAlignment="1">
      <alignment horizontal="right" vertical="center"/>
    </xf>
    <xf numFmtId="166" fontId="16" fillId="2" borderId="13" xfId="0" applyNumberFormat="1" applyFont="1" applyFill="1" applyBorder="1" applyAlignment="1">
      <alignment horizontal="center" wrapText="1"/>
    </xf>
    <xf numFmtId="166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67" fontId="16" fillId="2" borderId="3" xfId="1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167" fontId="19" fillId="0" borderId="28" xfId="1" applyNumberFormat="1" applyFont="1" applyFill="1" applyBorder="1" applyAlignment="1">
      <alignment horizontal="right"/>
    </xf>
    <xf numFmtId="168" fontId="7" fillId="0" borderId="1" xfId="1" applyNumberFormat="1" applyFont="1" applyFill="1" applyBorder="1" applyAlignment="1">
      <alignment horizontal="right"/>
    </xf>
    <xf numFmtId="168" fontId="9" fillId="7" borderId="36" xfId="0" applyNumberFormat="1" applyFont="1" applyFill="1" applyBorder="1" applyAlignment="1">
      <alignment horizontal="right"/>
    </xf>
    <xf numFmtId="168" fontId="8" fillId="7" borderId="36" xfId="0" applyNumberFormat="1" applyFont="1" applyFill="1" applyBorder="1" applyAlignment="1">
      <alignment horizontal="right"/>
    </xf>
    <xf numFmtId="167" fontId="13" fillId="7" borderId="37" xfId="0" applyNumberFormat="1" applyFont="1" applyFill="1" applyBorder="1" applyAlignment="1">
      <alignment horizontal="center" vertical="center" wrapText="1"/>
    </xf>
    <xf numFmtId="49" fontId="13" fillId="6" borderId="34" xfId="0" applyNumberFormat="1" applyFont="1" applyFill="1" applyBorder="1" applyAlignment="1">
      <alignment horizontal="center" vertical="center" wrapText="1"/>
    </xf>
    <xf numFmtId="49" fontId="21" fillId="6" borderId="34" xfId="0" applyNumberFormat="1" applyFont="1" applyFill="1" applyBorder="1" applyAlignment="1">
      <alignment horizontal="center" vertical="center" wrapText="1"/>
    </xf>
    <xf numFmtId="49" fontId="22" fillId="6" borderId="34" xfId="0" applyNumberFormat="1" applyFont="1" applyFill="1" applyBorder="1" applyAlignment="1">
      <alignment horizontal="center" vertical="center" wrapText="1"/>
    </xf>
    <xf numFmtId="167" fontId="13" fillId="6" borderId="34" xfId="0" applyNumberFormat="1" applyFont="1" applyFill="1" applyBorder="1" applyAlignment="1">
      <alignment horizontal="center" vertical="center" wrapText="1"/>
    </xf>
    <xf numFmtId="167" fontId="13" fillId="6" borderId="34" xfId="0" applyNumberFormat="1" applyFont="1" applyFill="1" applyBorder="1" applyAlignment="1">
      <alignment horizontal="center" wrapText="1"/>
    </xf>
    <xf numFmtId="0" fontId="14" fillId="6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2" fontId="7" fillId="7" borderId="36" xfId="0" applyNumberFormat="1" applyFont="1" applyFill="1" applyBorder="1" applyAlignment="1">
      <alignment horizontal="center" vertical="center"/>
    </xf>
    <xf numFmtId="49" fontId="2" fillId="7" borderId="36" xfId="0" applyNumberFormat="1" applyFont="1" applyFill="1" applyBorder="1" applyAlignment="1">
      <alignment horizontal="center" vertical="center"/>
    </xf>
    <xf numFmtId="49" fontId="9" fillId="8" borderId="36" xfId="0" applyNumberFormat="1" applyFont="1" applyFill="1" applyBorder="1" applyAlignment="1">
      <alignment horizontal="center" vertical="center" wrapText="1"/>
    </xf>
    <xf numFmtId="49" fontId="5" fillId="7" borderId="36" xfId="0" applyNumberFormat="1" applyFont="1" applyFill="1" applyBorder="1" applyAlignment="1">
      <alignment horizontal="center"/>
    </xf>
    <xf numFmtId="168" fontId="9" fillId="7" borderId="36" xfId="0" applyNumberFormat="1" applyFont="1" applyFill="1" applyBorder="1" applyAlignment="1">
      <alignment horizontal="right" vertical="center"/>
    </xf>
    <xf numFmtId="0" fontId="7" fillId="7" borderId="36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/>
    </xf>
    <xf numFmtId="2" fontId="5" fillId="7" borderId="36" xfId="0" applyNumberFormat="1" applyFont="1" applyFill="1" applyBorder="1" applyAlignment="1">
      <alignment horizontal="center" wrapText="1"/>
    </xf>
    <xf numFmtId="2" fontId="5" fillId="7" borderId="36" xfId="0" applyNumberFormat="1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49" fontId="5" fillId="7" borderId="22" xfId="0" applyNumberFormat="1" applyFont="1" applyFill="1" applyBorder="1" applyAlignment="1">
      <alignment horizontal="center"/>
    </xf>
    <xf numFmtId="0" fontId="9" fillId="7" borderId="41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2" fontId="7" fillId="7" borderId="43" xfId="0" applyNumberFormat="1" applyFont="1" applyFill="1" applyBorder="1" applyAlignment="1">
      <alignment horizontal="center" vertical="center" wrapText="1"/>
    </xf>
    <xf numFmtId="2" fontId="7" fillId="7" borderId="43" xfId="0" applyNumberFormat="1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49" fontId="2" fillId="7" borderId="43" xfId="0" applyNumberFormat="1" applyFont="1" applyFill="1" applyBorder="1" applyAlignment="1">
      <alignment horizontal="center" vertical="center"/>
    </xf>
    <xf numFmtId="49" fontId="5" fillId="7" borderId="43" xfId="0" applyNumberFormat="1" applyFont="1" applyFill="1" applyBorder="1" applyAlignment="1">
      <alignment horizontal="center"/>
    </xf>
    <xf numFmtId="0" fontId="25" fillId="0" borderId="43" xfId="0" applyFont="1" applyBorder="1" applyAlignment="1">
      <alignment horizontal="center"/>
    </xf>
    <xf numFmtId="168" fontId="9" fillId="7" borderId="43" xfId="0" applyNumberFormat="1" applyFont="1" applyFill="1" applyBorder="1" applyAlignment="1">
      <alignment horizontal="right"/>
    </xf>
    <xf numFmtId="49" fontId="9" fillId="8" borderId="43" xfId="0" applyNumberFormat="1" applyFont="1" applyFill="1" applyBorder="1" applyAlignment="1">
      <alignment horizontal="center" vertical="center" wrapText="1"/>
    </xf>
    <xf numFmtId="49" fontId="5" fillId="7" borderId="44" xfId="0" applyNumberFormat="1" applyFont="1" applyFill="1" applyBorder="1" applyAlignment="1">
      <alignment horizontal="center"/>
    </xf>
    <xf numFmtId="1" fontId="21" fillId="7" borderId="45" xfId="0" applyNumberFormat="1" applyFont="1" applyFill="1" applyBorder="1" applyAlignment="1">
      <alignment horizontal="center" vertical="center" wrapText="1"/>
    </xf>
    <xf numFmtId="1" fontId="21" fillId="7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3" fillId="7" borderId="37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/>
    </xf>
    <xf numFmtId="2" fontId="16" fillId="7" borderId="36" xfId="0" applyNumberFormat="1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/>
    </xf>
    <xf numFmtId="49" fontId="28" fillId="7" borderId="36" xfId="0" applyNumberFormat="1" applyFont="1" applyFill="1" applyBorder="1" applyAlignment="1">
      <alignment horizontal="center" vertical="center"/>
    </xf>
    <xf numFmtId="49" fontId="16" fillId="7" borderId="36" xfId="0" applyNumberFormat="1" applyFont="1" applyFill="1" applyBorder="1" applyAlignment="1">
      <alignment horizontal="center"/>
    </xf>
    <xf numFmtId="0" fontId="25" fillId="0" borderId="36" xfId="0" applyFont="1" applyBorder="1" applyAlignment="1">
      <alignment horizontal="center"/>
    </xf>
    <xf numFmtId="168" fontId="17" fillId="7" borderId="36" xfId="0" applyNumberFormat="1" applyFont="1" applyFill="1" applyBorder="1" applyAlignment="1">
      <alignment horizontal="right" vertical="center"/>
    </xf>
    <xf numFmtId="168" fontId="17" fillId="7" borderId="36" xfId="0" applyNumberFormat="1" applyFont="1" applyFill="1" applyBorder="1" applyAlignment="1">
      <alignment horizontal="right"/>
    </xf>
    <xf numFmtId="49" fontId="17" fillId="8" borderId="36" xfId="0" applyNumberFormat="1" applyFont="1" applyFill="1" applyBorder="1" applyAlignment="1">
      <alignment horizontal="center" vertical="center" wrapText="1"/>
    </xf>
    <xf numFmtId="49" fontId="16" fillId="7" borderId="35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167" fontId="7" fillId="2" borderId="3" xfId="0" applyNumberFormat="1" applyFont="1" applyFill="1" applyBorder="1" applyAlignment="1">
      <alignment horizontal="right"/>
    </xf>
    <xf numFmtId="168" fontId="7" fillId="5" borderId="9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horizontal="right"/>
    </xf>
    <xf numFmtId="168" fontId="7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9" fillId="7" borderId="18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1" fontId="9" fillId="7" borderId="20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26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5" fillId="2" borderId="26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2" fontId="16" fillId="7" borderId="21" xfId="0" applyNumberFormat="1" applyFont="1" applyFill="1" applyBorder="1" applyAlignment="1">
      <alignment horizontal="center" vertical="center" wrapText="1"/>
    </xf>
    <xf numFmtId="2" fontId="16" fillId="7" borderId="21" xfId="0" applyNumberFormat="1" applyFont="1" applyFill="1" applyBorder="1" applyAlignment="1">
      <alignment horizontal="center" vertical="center"/>
    </xf>
    <xf numFmtId="0" fontId="16" fillId="7" borderId="21" xfId="4" applyFont="1" applyFill="1" applyBorder="1" applyAlignment="1">
      <alignment horizontal="center" vertical="center"/>
    </xf>
    <xf numFmtId="49" fontId="28" fillId="7" borderId="21" xfId="0" applyNumberFormat="1" applyFont="1" applyFill="1" applyBorder="1" applyAlignment="1">
      <alignment horizontal="center" vertical="center"/>
    </xf>
    <xf numFmtId="2" fontId="16" fillId="7" borderId="21" xfId="4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168" fontId="17" fillId="7" borderId="21" xfId="0" applyNumberFormat="1" applyFont="1" applyFill="1" applyBorder="1" applyAlignment="1">
      <alignment horizontal="right"/>
    </xf>
  </cellXfs>
  <cellStyles count="5">
    <cellStyle name="Currency" xfId="1" builtinId="4"/>
    <cellStyle name="Normal" xfId="0" builtinId="0"/>
    <cellStyle name="Normal 2" xfId="4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FF99FF"/>
      <color rgb="FF7AF6A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0</xdr:rowOff>
    </xdr:from>
    <xdr:to>
      <xdr:col>8</xdr:col>
      <xdr:colOff>9525</xdr:colOff>
      <xdr:row>3</xdr:row>
      <xdr:rowOff>1</xdr:rowOff>
    </xdr:to>
    <xdr:cxnSp macro="">
      <xdr:nvCxnSpPr>
        <xdr:cNvPr id="22" name="Straight Connector 21"/>
        <xdr:cNvCxnSpPr/>
      </xdr:nvCxnSpPr>
      <xdr:spPr>
        <a:xfrm flipV="1">
          <a:off x="6019800" y="1552575"/>
          <a:ext cx="7143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28</xdr:row>
      <xdr:rowOff>0</xdr:rowOff>
    </xdr:from>
    <xdr:to>
      <xdr:col>8</xdr:col>
      <xdr:colOff>809625</xdr:colOff>
      <xdr:row>28</xdr:row>
      <xdr:rowOff>1</xdr:rowOff>
    </xdr:to>
    <xdr:cxnSp macro="">
      <xdr:nvCxnSpPr>
        <xdr:cNvPr id="39" name="Straight Connector 38"/>
        <xdr:cNvCxnSpPr/>
      </xdr:nvCxnSpPr>
      <xdr:spPr>
        <a:xfrm flipV="1">
          <a:off x="5372100" y="1514475"/>
          <a:ext cx="790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28</xdr:row>
      <xdr:rowOff>0</xdr:rowOff>
    </xdr:from>
    <xdr:to>
      <xdr:col>9</xdr:col>
      <xdr:colOff>0</xdr:colOff>
      <xdr:row>28</xdr:row>
      <xdr:rowOff>1</xdr:rowOff>
    </xdr:to>
    <xdr:cxnSp macro="">
      <xdr:nvCxnSpPr>
        <xdr:cNvPr id="41" name="Straight Connector 40"/>
        <xdr:cNvCxnSpPr/>
      </xdr:nvCxnSpPr>
      <xdr:spPr>
        <a:xfrm flipV="1">
          <a:off x="5372100" y="1514475"/>
          <a:ext cx="8096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</xdr:row>
      <xdr:rowOff>0</xdr:rowOff>
    </xdr:from>
    <xdr:to>
      <xdr:col>8</xdr:col>
      <xdr:colOff>9525</xdr:colOff>
      <xdr:row>2</xdr:row>
      <xdr:rowOff>1</xdr:rowOff>
    </xdr:to>
    <xdr:cxnSp macro="">
      <xdr:nvCxnSpPr>
        <xdr:cNvPr id="17" name="Straight Connector 16"/>
        <xdr:cNvCxnSpPr/>
      </xdr:nvCxnSpPr>
      <xdr:spPr>
        <a:xfrm flipV="1">
          <a:off x="5629275" y="1114425"/>
          <a:ext cx="9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</xdr:row>
      <xdr:rowOff>0</xdr:rowOff>
    </xdr:from>
    <xdr:to>
      <xdr:col>8</xdr:col>
      <xdr:colOff>9525</xdr:colOff>
      <xdr:row>2</xdr:row>
      <xdr:rowOff>1</xdr:rowOff>
    </xdr:to>
    <xdr:cxnSp macro="">
      <xdr:nvCxnSpPr>
        <xdr:cNvPr id="30" name="Straight Connector 29"/>
        <xdr:cNvCxnSpPr/>
      </xdr:nvCxnSpPr>
      <xdr:spPr>
        <a:xfrm flipV="1">
          <a:off x="5629275" y="1257300"/>
          <a:ext cx="9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981075</xdr:colOff>
      <xdr:row>2</xdr:row>
      <xdr:rowOff>19050</xdr:rowOff>
    </xdr:from>
    <xdr:to>
      <xdr:col>9</xdr:col>
      <xdr:colOff>0</xdr:colOff>
      <xdr:row>2</xdr:row>
      <xdr:rowOff>276225</xdr:rowOff>
    </xdr:to>
    <xdr:cxnSp macro="">
      <xdr:nvCxnSpPr>
        <xdr:cNvPr id="32" name="Straight Connector 31"/>
        <xdr:cNvCxnSpPr/>
      </xdr:nvCxnSpPr>
      <xdr:spPr>
        <a:xfrm flipV="1">
          <a:off x="5410200" y="1190625"/>
          <a:ext cx="86677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3</xdr:row>
      <xdr:rowOff>1</xdr:rowOff>
    </xdr:from>
    <xdr:to>
      <xdr:col>9</xdr:col>
      <xdr:colOff>19050</xdr:colOff>
      <xdr:row>3</xdr:row>
      <xdr:rowOff>200025</xdr:rowOff>
    </xdr:to>
    <xdr:cxnSp macro="">
      <xdr:nvCxnSpPr>
        <xdr:cNvPr id="33" name="Straight Connector 32"/>
        <xdr:cNvCxnSpPr/>
      </xdr:nvCxnSpPr>
      <xdr:spPr>
        <a:xfrm flipV="1">
          <a:off x="5419725" y="1457326"/>
          <a:ext cx="876300" cy="200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9526</xdr:rowOff>
    </xdr:from>
    <xdr:to>
      <xdr:col>9</xdr:col>
      <xdr:colOff>0</xdr:colOff>
      <xdr:row>4</xdr:row>
      <xdr:rowOff>200025</xdr:rowOff>
    </xdr:to>
    <xdr:cxnSp macro="">
      <xdr:nvCxnSpPr>
        <xdr:cNvPr id="34" name="Straight Connector 33"/>
        <xdr:cNvCxnSpPr/>
      </xdr:nvCxnSpPr>
      <xdr:spPr>
        <a:xfrm flipV="1">
          <a:off x="5429250" y="1676401"/>
          <a:ext cx="847725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981075</xdr:colOff>
      <xdr:row>5</xdr:row>
      <xdr:rowOff>1</xdr:rowOff>
    </xdr:from>
    <xdr:to>
      <xdr:col>9</xdr:col>
      <xdr:colOff>9525</xdr:colOff>
      <xdr:row>6</xdr:row>
      <xdr:rowOff>0</xdr:rowOff>
    </xdr:to>
    <xdr:cxnSp macro="">
      <xdr:nvCxnSpPr>
        <xdr:cNvPr id="35" name="Straight Connector 34"/>
        <xdr:cNvCxnSpPr/>
      </xdr:nvCxnSpPr>
      <xdr:spPr>
        <a:xfrm flipV="1">
          <a:off x="5410200" y="1876426"/>
          <a:ext cx="876300" cy="209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981075</xdr:colOff>
      <xdr:row>6</xdr:row>
      <xdr:rowOff>1</xdr:rowOff>
    </xdr:from>
    <xdr:to>
      <xdr:col>9</xdr:col>
      <xdr:colOff>9525</xdr:colOff>
      <xdr:row>7</xdr:row>
      <xdr:rowOff>0</xdr:rowOff>
    </xdr:to>
    <xdr:cxnSp macro="">
      <xdr:nvCxnSpPr>
        <xdr:cNvPr id="36" name="Straight Connector 35"/>
        <xdr:cNvCxnSpPr/>
      </xdr:nvCxnSpPr>
      <xdr:spPr>
        <a:xfrm flipV="1">
          <a:off x="5410200" y="2085976"/>
          <a:ext cx="876300" cy="209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7</xdr:row>
      <xdr:rowOff>0</xdr:rowOff>
    </xdr:from>
    <xdr:to>
      <xdr:col>9</xdr:col>
      <xdr:colOff>9525</xdr:colOff>
      <xdr:row>7</xdr:row>
      <xdr:rowOff>200025</xdr:rowOff>
    </xdr:to>
    <xdr:cxnSp macro="">
      <xdr:nvCxnSpPr>
        <xdr:cNvPr id="37" name="Straight Connector 36"/>
        <xdr:cNvCxnSpPr/>
      </xdr:nvCxnSpPr>
      <xdr:spPr>
        <a:xfrm flipV="1">
          <a:off x="5419725" y="2295525"/>
          <a:ext cx="8667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8</xdr:row>
      <xdr:rowOff>0</xdr:rowOff>
    </xdr:from>
    <xdr:to>
      <xdr:col>9</xdr:col>
      <xdr:colOff>9525</xdr:colOff>
      <xdr:row>8</xdr:row>
      <xdr:rowOff>200025</xdr:rowOff>
    </xdr:to>
    <xdr:cxnSp macro="">
      <xdr:nvCxnSpPr>
        <xdr:cNvPr id="38" name="Straight Connector 37"/>
        <xdr:cNvCxnSpPr/>
      </xdr:nvCxnSpPr>
      <xdr:spPr>
        <a:xfrm flipV="1">
          <a:off x="5419725" y="2505075"/>
          <a:ext cx="8667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9525</xdr:colOff>
      <xdr:row>3</xdr:row>
      <xdr:rowOff>9525</xdr:rowOff>
    </xdr:to>
    <xdr:cxnSp macro="">
      <xdr:nvCxnSpPr>
        <xdr:cNvPr id="40" name="Straight Connector 39"/>
        <xdr:cNvCxnSpPr/>
      </xdr:nvCxnSpPr>
      <xdr:spPr>
        <a:xfrm>
          <a:off x="5638800" y="1266825"/>
          <a:ext cx="84772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</xdr:row>
      <xdr:rowOff>19050</xdr:rowOff>
    </xdr:from>
    <xdr:to>
      <xdr:col>9</xdr:col>
      <xdr:colOff>0</xdr:colOff>
      <xdr:row>3</xdr:row>
      <xdr:rowOff>180975</xdr:rowOff>
    </xdr:to>
    <xdr:cxnSp macro="">
      <xdr:nvCxnSpPr>
        <xdr:cNvPr id="42" name="Straight Connector 41"/>
        <xdr:cNvCxnSpPr/>
      </xdr:nvCxnSpPr>
      <xdr:spPr>
        <a:xfrm>
          <a:off x="5448300" y="1476375"/>
          <a:ext cx="8286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4</xdr:row>
      <xdr:rowOff>28575</xdr:rowOff>
    </xdr:from>
    <xdr:to>
      <xdr:col>9</xdr:col>
      <xdr:colOff>9525</xdr:colOff>
      <xdr:row>5</xdr:row>
      <xdr:rowOff>0</xdr:rowOff>
    </xdr:to>
    <xdr:cxnSp macro="">
      <xdr:nvCxnSpPr>
        <xdr:cNvPr id="43" name="Straight Connector 42"/>
        <xdr:cNvCxnSpPr/>
      </xdr:nvCxnSpPr>
      <xdr:spPr>
        <a:xfrm>
          <a:off x="5419725" y="1695450"/>
          <a:ext cx="866775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981075</xdr:colOff>
      <xdr:row>6</xdr:row>
      <xdr:rowOff>9525</xdr:rowOff>
    </xdr:from>
    <xdr:to>
      <xdr:col>9</xdr:col>
      <xdr:colOff>28575</xdr:colOff>
      <xdr:row>7</xdr:row>
      <xdr:rowOff>0</xdr:rowOff>
    </xdr:to>
    <xdr:cxnSp macro="">
      <xdr:nvCxnSpPr>
        <xdr:cNvPr id="44" name="Straight Connector 43"/>
        <xdr:cNvCxnSpPr/>
      </xdr:nvCxnSpPr>
      <xdr:spPr>
        <a:xfrm>
          <a:off x="5410200" y="2095500"/>
          <a:ext cx="89535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971550</xdr:colOff>
      <xdr:row>7</xdr:row>
      <xdr:rowOff>19050</xdr:rowOff>
    </xdr:from>
    <xdr:to>
      <xdr:col>9</xdr:col>
      <xdr:colOff>0</xdr:colOff>
      <xdr:row>8</xdr:row>
      <xdr:rowOff>9525</xdr:rowOff>
    </xdr:to>
    <xdr:cxnSp macro="">
      <xdr:nvCxnSpPr>
        <xdr:cNvPr id="45" name="Straight Connector 44"/>
        <xdr:cNvCxnSpPr/>
      </xdr:nvCxnSpPr>
      <xdr:spPr>
        <a:xfrm>
          <a:off x="5400675" y="2314575"/>
          <a:ext cx="8763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8</xdr:row>
      <xdr:rowOff>9525</xdr:rowOff>
    </xdr:from>
    <xdr:to>
      <xdr:col>9</xdr:col>
      <xdr:colOff>9525</xdr:colOff>
      <xdr:row>8</xdr:row>
      <xdr:rowOff>161925</xdr:rowOff>
    </xdr:to>
    <xdr:cxnSp macro="">
      <xdr:nvCxnSpPr>
        <xdr:cNvPr id="46" name="Straight Connector 45"/>
        <xdr:cNvCxnSpPr/>
      </xdr:nvCxnSpPr>
      <xdr:spPr>
        <a:xfrm>
          <a:off x="5438775" y="2514600"/>
          <a:ext cx="847725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Normal="100" workbookViewId="0">
      <selection activeCell="C4" sqref="C4"/>
    </sheetView>
  </sheetViews>
  <sheetFormatPr defaultColWidth="9.140625" defaultRowHeight="14.25" x14ac:dyDescent="0.2"/>
  <cols>
    <col min="1" max="1" width="13" style="2" customWidth="1"/>
    <col min="2" max="2" width="10.42578125" style="2" customWidth="1"/>
    <col min="3" max="3" width="8.7109375" style="2" customWidth="1"/>
    <col min="4" max="4" width="10.42578125" style="2" customWidth="1"/>
    <col min="5" max="5" width="10.85546875" style="2" customWidth="1"/>
    <col min="6" max="6" width="13" style="2" customWidth="1"/>
    <col min="7" max="7" width="15" style="2" customWidth="1"/>
    <col min="8" max="8" width="9.140625" style="5" hidden="1" customWidth="1"/>
    <col min="9" max="9" width="12.7109375" style="5" customWidth="1"/>
    <col min="10" max="10" width="13.85546875" style="5" customWidth="1"/>
    <col min="11" max="11" width="22.85546875" style="3" customWidth="1"/>
    <col min="12" max="12" width="51.7109375" style="1" customWidth="1"/>
    <col min="13" max="16384" width="9.140625" style="2"/>
  </cols>
  <sheetData>
    <row r="1" spans="1:12" s="1" customFormat="1" ht="23.25" customHeight="1" thickBot="1" x14ac:dyDescent="0.25">
      <c r="A1" s="247" t="s">
        <v>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69" customHeight="1" thickBot="1" x14ac:dyDescent="0.3">
      <c r="A2" s="197" t="s">
        <v>14</v>
      </c>
      <c r="B2" s="198" t="s">
        <v>15</v>
      </c>
      <c r="C2" s="198" t="s">
        <v>16</v>
      </c>
      <c r="D2" s="198" t="s">
        <v>17</v>
      </c>
      <c r="E2" s="198" t="s">
        <v>18</v>
      </c>
      <c r="F2" s="198" t="s">
        <v>64</v>
      </c>
      <c r="G2" s="198" t="s">
        <v>45</v>
      </c>
      <c r="H2" s="199"/>
      <c r="I2" s="166" t="s">
        <v>66</v>
      </c>
      <c r="J2" s="200" t="s">
        <v>19</v>
      </c>
      <c r="K2" s="198" t="s">
        <v>20</v>
      </c>
      <c r="L2" s="201" t="s">
        <v>44</v>
      </c>
    </row>
    <row r="3" spans="1:12" s="1" customFormat="1" ht="15" customHeight="1" x14ac:dyDescent="0.25">
      <c r="A3" s="261" t="s">
        <v>69</v>
      </c>
      <c r="B3" s="262">
        <v>37.340000000000003</v>
      </c>
      <c r="C3" s="263">
        <f t="shared" ref="C3:C9" si="0">D3-B3</f>
        <v>6.1099999999999994</v>
      </c>
      <c r="D3" s="263">
        <v>43.45</v>
      </c>
      <c r="E3" s="264">
        <v>1</v>
      </c>
      <c r="F3" s="265" t="s">
        <v>63</v>
      </c>
      <c r="G3" s="266">
        <v>11.11</v>
      </c>
      <c r="H3" s="267"/>
      <c r="I3" s="268">
        <v>52900</v>
      </c>
      <c r="J3" s="268">
        <f>I3-(I3*0.1)</f>
        <v>47610</v>
      </c>
      <c r="K3" s="210" t="s">
        <v>76</v>
      </c>
      <c r="L3" s="184" t="s">
        <v>4</v>
      </c>
    </row>
    <row r="4" spans="1:12" s="1" customFormat="1" ht="15" customHeight="1" x14ac:dyDescent="0.25">
      <c r="A4" s="202" t="s">
        <v>70</v>
      </c>
      <c r="B4" s="203">
        <v>37.340000000000003</v>
      </c>
      <c r="C4" s="203">
        <f t="shared" si="0"/>
        <v>6.1099999999999994</v>
      </c>
      <c r="D4" s="203">
        <v>43.45</v>
      </c>
      <c r="E4" s="204">
        <v>1</v>
      </c>
      <c r="F4" s="205" t="s">
        <v>62</v>
      </c>
      <c r="G4" s="206" t="s">
        <v>4</v>
      </c>
      <c r="H4" s="207"/>
      <c r="I4" s="208">
        <v>42900</v>
      </c>
      <c r="J4" s="209">
        <f>I4-(I4*0.1)</f>
        <v>38610</v>
      </c>
      <c r="K4" s="210" t="s">
        <v>76</v>
      </c>
      <c r="L4" s="211" t="s">
        <v>4</v>
      </c>
    </row>
    <row r="5" spans="1:12" s="1" customFormat="1" ht="15" customHeight="1" x14ac:dyDescent="0.25">
      <c r="A5" s="185" t="s">
        <v>71</v>
      </c>
      <c r="B5" s="174">
        <v>48.31</v>
      </c>
      <c r="C5" s="174">
        <f t="shared" si="0"/>
        <v>7.9199999999999946</v>
      </c>
      <c r="D5" s="174">
        <v>56.23</v>
      </c>
      <c r="E5" s="179">
        <v>2</v>
      </c>
      <c r="F5" s="175" t="s">
        <v>63</v>
      </c>
      <c r="G5" s="177" t="s">
        <v>4</v>
      </c>
      <c r="H5" s="173"/>
      <c r="I5" s="178">
        <v>65900</v>
      </c>
      <c r="J5" s="164">
        <f t="shared" ref="J5:J9" si="1">I5-(I5*0.1)</f>
        <v>59310</v>
      </c>
      <c r="K5" s="176" t="s">
        <v>65</v>
      </c>
      <c r="L5" s="122" t="s">
        <v>4</v>
      </c>
    </row>
    <row r="6" spans="1:12" s="1" customFormat="1" ht="15" customHeight="1" x14ac:dyDescent="0.25">
      <c r="A6" s="185" t="s">
        <v>72</v>
      </c>
      <c r="B6" s="174">
        <v>37.33</v>
      </c>
      <c r="C6" s="174">
        <f t="shared" si="0"/>
        <v>6.1146539999999945</v>
      </c>
      <c r="D6" s="174">
        <f>SUM(B6*1.1638)</f>
        <v>43.444653999999993</v>
      </c>
      <c r="E6" s="180">
        <v>1</v>
      </c>
      <c r="F6" s="175" t="s">
        <v>62</v>
      </c>
      <c r="G6" s="177" t="s">
        <v>4</v>
      </c>
      <c r="H6" s="173"/>
      <c r="I6" s="178">
        <v>42900</v>
      </c>
      <c r="J6" s="164">
        <f t="shared" si="1"/>
        <v>38610</v>
      </c>
      <c r="K6" s="176" t="s">
        <v>65</v>
      </c>
      <c r="L6" s="122" t="s">
        <v>4</v>
      </c>
    </row>
    <row r="7" spans="1:12" s="1" customFormat="1" ht="15" customHeight="1" x14ac:dyDescent="0.25">
      <c r="A7" s="186" t="s">
        <v>73</v>
      </c>
      <c r="B7" s="181">
        <v>41.46</v>
      </c>
      <c r="C7" s="182">
        <f t="shared" si="0"/>
        <v>6.7911479999999997</v>
      </c>
      <c r="D7" s="182">
        <f>SUM(B7*1.1638)</f>
        <v>48.251148000000001</v>
      </c>
      <c r="E7" s="183">
        <v>1</v>
      </c>
      <c r="F7" s="175" t="s">
        <v>63</v>
      </c>
      <c r="G7" s="177" t="s">
        <v>4</v>
      </c>
      <c r="H7" s="173"/>
      <c r="I7" s="165">
        <v>56900</v>
      </c>
      <c r="J7" s="164">
        <f t="shared" si="1"/>
        <v>51210</v>
      </c>
      <c r="K7" s="176" t="s">
        <v>65</v>
      </c>
      <c r="L7" s="122" t="s">
        <v>4</v>
      </c>
    </row>
    <row r="8" spans="1:12" s="1" customFormat="1" ht="15" customHeight="1" x14ac:dyDescent="0.25">
      <c r="A8" s="186" t="s">
        <v>74</v>
      </c>
      <c r="B8" s="181">
        <v>41.1</v>
      </c>
      <c r="C8" s="182">
        <f t="shared" si="0"/>
        <v>6.7321799999999996</v>
      </c>
      <c r="D8" s="182">
        <f>SUM(B8*1.1638)</f>
        <v>47.832180000000001</v>
      </c>
      <c r="E8" s="183">
        <v>1</v>
      </c>
      <c r="F8" s="175" t="s">
        <v>63</v>
      </c>
      <c r="G8" s="177" t="s">
        <v>4</v>
      </c>
      <c r="H8" s="173"/>
      <c r="I8" s="165">
        <v>55900</v>
      </c>
      <c r="J8" s="164">
        <f t="shared" si="1"/>
        <v>50310</v>
      </c>
      <c r="K8" s="176" t="s">
        <v>65</v>
      </c>
      <c r="L8" s="122" t="s">
        <v>4</v>
      </c>
    </row>
    <row r="9" spans="1:12" s="1" customFormat="1" ht="15" customHeight="1" thickBot="1" x14ac:dyDescent="0.3">
      <c r="A9" s="187" t="s">
        <v>75</v>
      </c>
      <c r="B9" s="188">
        <v>39.39</v>
      </c>
      <c r="C9" s="189">
        <f t="shared" si="0"/>
        <v>6.4520819999999972</v>
      </c>
      <c r="D9" s="189">
        <f>SUM(B9*1.1638)</f>
        <v>45.842081999999998</v>
      </c>
      <c r="E9" s="190">
        <v>1</v>
      </c>
      <c r="F9" s="191" t="s">
        <v>63</v>
      </c>
      <c r="G9" s="192" t="s">
        <v>4</v>
      </c>
      <c r="H9" s="193"/>
      <c r="I9" s="194">
        <v>52900</v>
      </c>
      <c r="J9" s="194">
        <f t="shared" si="1"/>
        <v>47610</v>
      </c>
      <c r="K9" s="195" t="s">
        <v>65</v>
      </c>
      <c r="L9" s="196" t="s">
        <v>4</v>
      </c>
    </row>
    <row r="10" spans="1:12" s="1" customFormat="1" ht="69" customHeight="1" x14ac:dyDescent="0.2">
      <c r="A10" s="221" t="s">
        <v>35</v>
      </c>
      <c r="B10" s="222"/>
      <c r="C10" s="167" t="s">
        <v>9</v>
      </c>
      <c r="D10" s="167" t="s">
        <v>10</v>
      </c>
      <c r="E10" s="168" t="s">
        <v>11</v>
      </c>
      <c r="F10" s="169" t="s">
        <v>13</v>
      </c>
      <c r="G10" s="167" t="s">
        <v>12</v>
      </c>
      <c r="H10" s="170" t="s">
        <v>8</v>
      </c>
      <c r="I10" s="171" t="s">
        <v>66</v>
      </c>
      <c r="J10" s="170" t="s">
        <v>37</v>
      </c>
      <c r="K10" s="167" t="s">
        <v>36</v>
      </c>
      <c r="L10" s="172" t="s">
        <v>60</v>
      </c>
    </row>
    <row r="11" spans="1:12" s="1" customFormat="1" ht="21.75" customHeight="1" x14ac:dyDescent="0.2">
      <c r="A11" s="225"/>
      <c r="B11" s="226"/>
      <c r="C11" s="17"/>
      <c r="D11" s="18"/>
      <c r="E11" s="19"/>
      <c r="F11" s="33" t="s">
        <v>21</v>
      </c>
      <c r="G11" s="20"/>
      <c r="H11" s="21"/>
      <c r="I11" s="21"/>
      <c r="J11" s="21"/>
      <c r="K11" s="80"/>
      <c r="L11" s="43" t="s">
        <v>77</v>
      </c>
    </row>
    <row r="12" spans="1:12" s="37" customFormat="1" ht="15" customHeight="1" x14ac:dyDescent="0.25">
      <c r="A12" s="227" t="s">
        <v>55</v>
      </c>
      <c r="B12" s="258"/>
      <c r="C12" s="91"/>
      <c r="D12" s="91"/>
      <c r="E12" s="91"/>
      <c r="F12" s="92"/>
      <c r="G12" s="93"/>
      <c r="H12" s="89"/>
      <c r="I12" s="100"/>
      <c r="J12" s="89"/>
      <c r="K12" s="93"/>
      <c r="L12" s="44"/>
    </row>
    <row r="13" spans="1:12" s="37" customFormat="1" ht="15" customHeight="1" x14ac:dyDescent="0.25">
      <c r="A13" s="259" t="s">
        <v>53</v>
      </c>
      <c r="B13" s="260"/>
      <c r="C13" s="102">
        <v>47.55</v>
      </c>
      <c r="D13" s="102">
        <v>8.25</v>
      </c>
      <c r="E13" s="102">
        <v>55.8</v>
      </c>
      <c r="F13" s="29" t="s">
        <v>4</v>
      </c>
      <c r="G13" s="93" t="s">
        <v>54</v>
      </c>
      <c r="H13" s="89"/>
      <c r="I13" s="140">
        <v>57700</v>
      </c>
      <c r="J13" s="141">
        <f>I13-(I13*0.03)</f>
        <v>55969</v>
      </c>
      <c r="K13" s="9" t="s">
        <v>38</v>
      </c>
      <c r="L13" s="44" t="s">
        <v>61</v>
      </c>
    </row>
    <row r="14" spans="1:12" s="37" customFormat="1" ht="15" customHeight="1" x14ac:dyDescent="0.25">
      <c r="A14" s="227" t="s">
        <v>56</v>
      </c>
      <c r="B14" s="258"/>
      <c r="C14" s="103"/>
      <c r="D14" s="10"/>
      <c r="E14" s="10"/>
      <c r="F14" s="11"/>
      <c r="G14" s="12"/>
      <c r="H14" s="13"/>
      <c r="I14" s="134"/>
      <c r="J14" s="135"/>
      <c r="K14" s="12"/>
      <c r="L14" s="44"/>
    </row>
    <row r="15" spans="1:12" s="37" customFormat="1" ht="15" customHeight="1" x14ac:dyDescent="0.25">
      <c r="A15" s="241">
        <v>208</v>
      </c>
      <c r="B15" s="242"/>
      <c r="C15" s="128">
        <v>51.78</v>
      </c>
      <c r="D15" s="129">
        <v>8.98</v>
      </c>
      <c r="E15" s="129">
        <v>60.76</v>
      </c>
      <c r="F15" s="38" t="s">
        <v>39</v>
      </c>
      <c r="G15" s="127">
        <v>1</v>
      </c>
      <c r="H15" s="6">
        <v>66836</v>
      </c>
      <c r="I15" s="142">
        <f>H15*1.054</f>
        <v>70445.144</v>
      </c>
      <c r="J15" s="143">
        <f>I15-(I15*0.03)</f>
        <v>68331.789680000002</v>
      </c>
      <c r="K15" s="9" t="s">
        <v>38</v>
      </c>
      <c r="L15" s="45" t="s">
        <v>48</v>
      </c>
    </row>
    <row r="16" spans="1:12" s="1" customFormat="1" ht="15" customHeight="1" x14ac:dyDescent="0.25">
      <c r="A16" s="231">
        <v>212</v>
      </c>
      <c r="B16" s="232"/>
      <c r="C16" s="104">
        <v>61.5</v>
      </c>
      <c r="D16" s="107">
        <v>10.67</v>
      </c>
      <c r="E16" s="107">
        <v>72.17</v>
      </c>
      <c r="F16" s="38" t="s">
        <v>39</v>
      </c>
      <c r="G16" s="81">
        <v>2</v>
      </c>
      <c r="H16" s="8">
        <v>97412</v>
      </c>
      <c r="I16" s="136">
        <f t="shared" ref="I16:I28" si="2">H16*1.054</f>
        <v>102672.24800000001</v>
      </c>
      <c r="J16" s="137">
        <f>I16-(I16*0.03)</f>
        <v>99592.080560000002</v>
      </c>
      <c r="K16" s="9" t="s">
        <v>38</v>
      </c>
      <c r="L16" s="45" t="s">
        <v>49</v>
      </c>
    </row>
    <row r="17" spans="1:12" s="1" customFormat="1" ht="12.75" customHeight="1" x14ac:dyDescent="0.25">
      <c r="A17" s="227" t="s">
        <v>57</v>
      </c>
      <c r="B17" s="228"/>
      <c r="C17" s="103"/>
      <c r="D17" s="103"/>
      <c r="E17" s="103"/>
      <c r="F17" s="14"/>
      <c r="G17" s="12"/>
      <c r="H17" s="13"/>
      <c r="I17" s="136"/>
      <c r="J17" s="137"/>
      <c r="K17" s="12"/>
      <c r="L17" s="44"/>
    </row>
    <row r="18" spans="1:12" s="1" customFormat="1" ht="15" hidden="1" customHeight="1" x14ac:dyDescent="0.25">
      <c r="A18" s="250">
        <v>408</v>
      </c>
      <c r="B18" s="251"/>
      <c r="C18" s="154">
        <v>51.52</v>
      </c>
      <c r="D18" s="155">
        <v>8.94</v>
      </c>
      <c r="E18" s="155">
        <v>60.46</v>
      </c>
      <c r="F18" s="69" t="s">
        <v>39</v>
      </c>
      <c r="G18" s="156">
        <v>1</v>
      </c>
      <c r="H18" s="157">
        <v>69529</v>
      </c>
      <c r="I18" s="144">
        <f t="shared" si="2"/>
        <v>73283.566000000006</v>
      </c>
      <c r="J18" s="145">
        <f>I18-(I18*0.03)</f>
        <v>71085.059020000001</v>
      </c>
      <c r="K18" s="158" t="s">
        <v>67</v>
      </c>
      <c r="L18" s="48" t="s">
        <v>48</v>
      </c>
    </row>
    <row r="19" spans="1:12" s="1" customFormat="1" ht="15" customHeight="1" x14ac:dyDescent="0.25">
      <c r="A19" s="241">
        <v>420</v>
      </c>
      <c r="B19" s="242"/>
      <c r="C19" s="130">
        <v>27.58</v>
      </c>
      <c r="D19" s="129">
        <v>4.79</v>
      </c>
      <c r="E19" s="131">
        <v>32.369999999999997</v>
      </c>
      <c r="F19" s="132" t="s">
        <v>4</v>
      </c>
      <c r="G19" s="133" t="s">
        <v>40</v>
      </c>
      <c r="H19" s="88"/>
      <c r="I19" s="142">
        <v>36960</v>
      </c>
      <c r="J19" s="143">
        <f>I19-(I19*0.03)</f>
        <v>35851.199999999997</v>
      </c>
      <c r="K19" s="9" t="s">
        <v>38</v>
      </c>
      <c r="L19" s="45" t="s">
        <v>50</v>
      </c>
    </row>
    <row r="20" spans="1:12" s="1" customFormat="1" ht="15" customHeight="1" x14ac:dyDescent="0.25">
      <c r="A20" s="227" t="s">
        <v>58</v>
      </c>
      <c r="B20" s="228"/>
      <c r="C20" s="103"/>
      <c r="D20" s="10"/>
      <c r="E20" s="10"/>
      <c r="F20" s="14"/>
      <c r="G20" s="12"/>
      <c r="H20" s="13"/>
      <c r="I20" s="136"/>
      <c r="J20" s="137"/>
      <c r="K20" s="12"/>
      <c r="L20" s="44"/>
    </row>
    <row r="21" spans="1:12" s="1" customFormat="1" ht="15" customHeight="1" x14ac:dyDescent="0.25">
      <c r="A21" s="229">
        <v>511</v>
      </c>
      <c r="B21" s="230"/>
      <c r="C21" s="105">
        <v>50.57</v>
      </c>
      <c r="D21" s="117">
        <v>8.77</v>
      </c>
      <c r="E21" s="117">
        <v>59.34</v>
      </c>
      <c r="F21" s="69" t="s">
        <v>39</v>
      </c>
      <c r="G21" s="73">
        <v>1</v>
      </c>
      <c r="H21" s="74">
        <v>79900</v>
      </c>
      <c r="I21" s="144">
        <f t="shared" si="2"/>
        <v>84214.6</v>
      </c>
      <c r="J21" s="145">
        <f>I21-(I21*0.03)</f>
        <v>81688.162000000011</v>
      </c>
      <c r="K21" s="75" t="s">
        <v>7</v>
      </c>
      <c r="L21" s="48" t="s">
        <v>50</v>
      </c>
    </row>
    <row r="22" spans="1:12" s="37" customFormat="1" ht="15" hidden="1" customHeight="1" x14ac:dyDescent="0.25">
      <c r="A22" s="254">
        <v>518</v>
      </c>
      <c r="B22" s="255"/>
      <c r="C22" s="106">
        <v>41.71</v>
      </c>
      <c r="D22" s="106">
        <v>7.24</v>
      </c>
      <c r="E22" s="106">
        <v>48.95</v>
      </c>
      <c r="F22" s="76" t="s">
        <v>4</v>
      </c>
      <c r="G22" s="83">
        <v>1</v>
      </c>
      <c r="H22" s="77">
        <v>43900</v>
      </c>
      <c r="I22" s="144">
        <f t="shared" si="2"/>
        <v>46270.6</v>
      </c>
      <c r="J22" s="145">
        <f>I22-(I22*0.03)</f>
        <v>44882.481999999996</v>
      </c>
      <c r="K22" s="78" t="s">
        <v>41</v>
      </c>
      <c r="L22" s="79" t="s">
        <v>4</v>
      </c>
    </row>
    <row r="23" spans="1:12" ht="15" customHeight="1" x14ac:dyDescent="0.25">
      <c r="A23" s="256">
        <v>520</v>
      </c>
      <c r="B23" s="257"/>
      <c r="C23" s="107">
        <v>54.71</v>
      </c>
      <c r="D23" s="107">
        <v>9.49</v>
      </c>
      <c r="E23" s="107">
        <v>64.2</v>
      </c>
      <c r="F23" s="29" t="s">
        <v>4</v>
      </c>
      <c r="G23" s="30">
        <v>1</v>
      </c>
      <c r="H23" s="27">
        <v>63030</v>
      </c>
      <c r="I23" s="136">
        <f t="shared" si="2"/>
        <v>66433.62000000001</v>
      </c>
      <c r="J23" s="137">
        <f>I23-(I23*0.03)</f>
        <v>64440.611400000009</v>
      </c>
      <c r="K23" s="9" t="s">
        <v>38</v>
      </c>
      <c r="L23" s="45" t="s">
        <v>49</v>
      </c>
    </row>
    <row r="24" spans="1:12" s="37" customFormat="1" ht="15" customHeight="1" x14ac:dyDescent="0.25">
      <c r="A24" s="227" t="s">
        <v>59</v>
      </c>
      <c r="B24" s="228"/>
      <c r="C24" s="103"/>
      <c r="D24" s="10"/>
      <c r="E24" s="10"/>
      <c r="F24" s="14"/>
      <c r="G24" s="12"/>
      <c r="H24" s="13"/>
      <c r="I24" s="136"/>
      <c r="J24" s="137"/>
      <c r="K24" s="12"/>
      <c r="L24" s="44"/>
    </row>
    <row r="25" spans="1:12" s="1" customFormat="1" ht="15" customHeight="1" x14ac:dyDescent="0.25">
      <c r="A25" s="231">
        <v>608</v>
      </c>
      <c r="B25" s="232"/>
      <c r="C25" s="108">
        <v>50.52</v>
      </c>
      <c r="D25" s="115">
        <v>8.77</v>
      </c>
      <c r="E25" s="115">
        <f t="shared" ref="E25:E27" si="3">SUM(C25,D25)</f>
        <v>59.290000000000006</v>
      </c>
      <c r="F25" s="38" t="s">
        <v>39</v>
      </c>
      <c r="G25" s="7">
        <v>1</v>
      </c>
      <c r="H25" s="28">
        <v>72600</v>
      </c>
      <c r="I25" s="136">
        <f t="shared" si="2"/>
        <v>76520.400000000009</v>
      </c>
      <c r="J25" s="137">
        <f>I25-(I25*0.03)</f>
        <v>74224.788000000015</v>
      </c>
      <c r="K25" s="9" t="s">
        <v>38</v>
      </c>
      <c r="L25" s="45" t="s">
        <v>49</v>
      </c>
    </row>
    <row r="26" spans="1:12" ht="17.25" customHeight="1" x14ac:dyDescent="0.25">
      <c r="A26" s="233">
        <v>611</v>
      </c>
      <c r="B26" s="234"/>
      <c r="C26" s="216">
        <v>49.75</v>
      </c>
      <c r="D26" s="160">
        <v>8.6300000000000008</v>
      </c>
      <c r="E26" s="160">
        <f t="shared" si="3"/>
        <v>58.38</v>
      </c>
      <c r="F26" s="38" t="s">
        <v>39</v>
      </c>
      <c r="G26" s="217">
        <v>1</v>
      </c>
      <c r="H26" s="218">
        <v>74800</v>
      </c>
      <c r="I26" s="219">
        <f t="shared" si="2"/>
        <v>78839.199999999997</v>
      </c>
      <c r="J26" s="163">
        <f>I26-(I26*0.03)</f>
        <v>76474.02399999999</v>
      </c>
      <c r="K26" s="9" t="s">
        <v>38</v>
      </c>
      <c r="L26" s="96" t="s">
        <v>50</v>
      </c>
    </row>
    <row r="27" spans="1:12" s="1" customFormat="1" ht="15.75" hidden="1" customHeight="1" x14ac:dyDescent="0.25">
      <c r="A27" s="223">
        <v>613</v>
      </c>
      <c r="B27" s="224"/>
      <c r="C27" s="109">
        <v>92.54</v>
      </c>
      <c r="D27" s="116">
        <v>16.059999999999999</v>
      </c>
      <c r="E27" s="116">
        <f t="shared" si="3"/>
        <v>108.60000000000001</v>
      </c>
      <c r="F27" s="69" t="s">
        <v>39</v>
      </c>
      <c r="G27" s="94">
        <v>2</v>
      </c>
      <c r="H27" s="39">
        <v>132090</v>
      </c>
      <c r="I27" s="146">
        <f t="shared" si="2"/>
        <v>139222.86000000002</v>
      </c>
      <c r="J27" s="147">
        <f>I27-(I27*0.03)</f>
        <v>135046.17420000001</v>
      </c>
      <c r="K27" s="101" t="s">
        <v>52</v>
      </c>
      <c r="L27" s="97" t="s">
        <v>51</v>
      </c>
    </row>
    <row r="28" spans="1:12" s="37" customFormat="1" ht="15" hidden="1" customHeight="1" x14ac:dyDescent="0.25">
      <c r="A28" s="252">
        <v>619</v>
      </c>
      <c r="B28" s="253"/>
      <c r="C28" s="110">
        <v>26.95</v>
      </c>
      <c r="D28" s="116">
        <v>4.68</v>
      </c>
      <c r="E28" s="116">
        <v>31.63</v>
      </c>
      <c r="F28" s="76" t="s">
        <v>4</v>
      </c>
      <c r="G28" s="94" t="s">
        <v>40</v>
      </c>
      <c r="H28" s="39">
        <v>29500</v>
      </c>
      <c r="I28" s="148">
        <f t="shared" si="2"/>
        <v>31093</v>
      </c>
      <c r="J28" s="145">
        <f>I28-(I28*0.03)</f>
        <v>30160.21</v>
      </c>
      <c r="K28" s="78" t="s">
        <v>41</v>
      </c>
      <c r="L28" s="48" t="s">
        <v>48</v>
      </c>
    </row>
    <row r="29" spans="1:12" s="37" customFormat="1" ht="15" customHeight="1" x14ac:dyDescent="0.25">
      <c r="A29" s="243">
        <v>620</v>
      </c>
      <c r="B29" s="244"/>
      <c r="C29" s="159">
        <v>27.71</v>
      </c>
      <c r="D29" s="160">
        <v>4.8099999999999996</v>
      </c>
      <c r="E29" s="160">
        <v>32.520000000000003</v>
      </c>
      <c r="F29" s="29" t="s">
        <v>4</v>
      </c>
      <c r="G29" s="161" t="s">
        <v>40</v>
      </c>
      <c r="H29" s="162"/>
      <c r="I29" s="140">
        <v>36600</v>
      </c>
      <c r="J29" s="163">
        <f>I29-(I29*0.03)</f>
        <v>35502</v>
      </c>
      <c r="K29" s="126" t="s">
        <v>38</v>
      </c>
      <c r="L29" s="96" t="s">
        <v>50</v>
      </c>
    </row>
    <row r="30" spans="1:12" s="1" customFormat="1" ht="21.75" customHeight="1" x14ac:dyDescent="0.5">
      <c r="A30" s="225"/>
      <c r="B30" s="226"/>
      <c r="C30" s="22"/>
      <c r="D30" s="22"/>
      <c r="E30" s="22"/>
      <c r="F30" s="34" t="s">
        <v>22</v>
      </c>
      <c r="G30" s="32"/>
      <c r="H30" s="32"/>
      <c r="I30" s="149"/>
      <c r="J30" s="150"/>
      <c r="K30" s="22"/>
      <c r="L30" s="46"/>
    </row>
    <row r="31" spans="1:12" s="42" customFormat="1" ht="15" customHeight="1" x14ac:dyDescent="0.25">
      <c r="A31" s="235">
        <v>217</v>
      </c>
      <c r="B31" s="236"/>
      <c r="C31" s="94">
        <v>27.96</v>
      </c>
      <c r="D31" s="94">
        <v>6.69</v>
      </c>
      <c r="E31" s="94">
        <v>34.65</v>
      </c>
      <c r="F31" s="69" t="s">
        <v>39</v>
      </c>
      <c r="G31" s="84" t="s">
        <v>40</v>
      </c>
      <c r="H31" s="40">
        <v>35295</v>
      </c>
      <c r="I31" s="151">
        <f>H31*1.054</f>
        <v>37200.93</v>
      </c>
      <c r="J31" s="145">
        <f>I31-(I31*0.03)</f>
        <v>36084.902099999999</v>
      </c>
      <c r="K31" s="84" t="s">
        <v>42</v>
      </c>
      <c r="L31" s="48" t="s">
        <v>50</v>
      </c>
    </row>
    <row r="32" spans="1:12" s="42" customFormat="1" ht="15" customHeight="1" x14ac:dyDescent="0.25">
      <c r="A32" s="239">
        <v>314</v>
      </c>
      <c r="B32" s="240"/>
      <c r="C32" s="111">
        <v>37.75</v>
      </c>
      <c r="D32" s="90">
        <v>9.0299999999999994</v>
      </c>
      <c r="E32" s="114">
        <v>46.78</v>
      </c>
      <c r="F32" s="38" t="s">
        <v>39</v>
      </c>
      <c r="G32" s="15" t="s">
        <v>40</v>
      </c>
      <c r="H32" s="16">
        <v>50400</v>
      </c>
      <c r="I32" s="152">
        <f>H32*1.054</f>
        <v>53121.600000000006</v>
      </c>
      <c r="J32" s="137">
        <f>I32-(I32*0.03)</f>
        <v>51527.952000000005</v>
      </c>
      <c r="K32" s="9" t="s">
        <v>38</v>
      </c>
      <c r="L32" s="45" t="s">
        <v>50</v>
      </c>
    </row>
    <row r="33" spans="1:12" ht="15" x14ac:dyDescent="0.25">
      <c r="A33" s="241">
        <v>611</v>
      </c>
      <c r="B33" s="242"/>
      <c r="C33" s="212">
        <v>26.69</v>
      </c>
      <c r="D33" s="213">
        <v>6.8</v>
      </c>
      <c r="E33" s="213">
        <v>33.49</v>
      </c>
      <c r="F33" s="38" t="s">
        <v>39</v>
      </c>
      <c r="G33" s="133" t="s">
        <v>40</v>
      </c>
      <c r="H33" s="214">
        <v>39500</v>
      </c>
      <c r="I33" s="215">
        <f>H33*1.054</f>
        <v>41633</v>
      </c>
      <c r="J33" s="143">
        <f>I33-(I33*0.03)</f>
        <v>40384.01</v>
      </c>
      <c r="K33" s="9" t="s">
        <v>38</v>
      </c>
      <c r="L33" s="45" t="s">
        <v>50</v>
      </c>
    </row>
    <row r="34" spans="1:12" s="1" customFormat="1" ht="21.75" customHeight="1" x14ac:dyDescent="0.2">
      <c r="A34" s="225"/>
      <c r="B34" s="226"/>
      <c r="C34" s="23"/>
      <c r="D34" s="24"/>
      <c r="E34" s="18"/>
      <c r="F34" s="35" t="s">
        <v>23</v>
      </c>
      <c r="G34" s="82"/>
      <c r="H34" s="25"/>
      <c r="I34" s="138"/>
      <c r="J34" s="139"/>
      <c r="K34" s="26"/>
      <c r="L34" s="47"/>
    </row>
    <row r="35" spans="1:12" ht="15" customHeight="1" x14ac:dyDescent="0.25">
      <c r="A35" s="245" t="s">
        <v>46</v>
      </c>
      <c r="B35" s="246"/>
      <c r="C35" s="123">
        <v>29.44</v>
      </c>
      <c r="D35" s="93" t="s">
        <v>47</v>
      </c>
      <c r="E35" s="121">
        <v>36.49</v>
      </c>
      <c r="F35" s="124"/>
      <c r="G35" s="121">
        <v>1</v>
      </c>
      <c r="H35" s="125"/>
      <c r="I35" s="140">
        <v>45950</v>
      </c>
      <c r="J35" s="141">
        <f>I35-(I35*0.03)</f>
        <v>44571.5</v>
      </c>
      <c r="K35" s="126" t="s">
        <v>38</v>
      </c>
      <c r="L35" s="96" t="s">
        <v>50</v>
      </c>
    </row>
    <row r="36" spans="1:12" ht="15.75" thickBot="1" x14ac:dyDescent="0.3">
      <c r="A36" s="237" t="s">
        <v>5</v>
      </c>
      <c r="B36" s="238"/>
      <c r="C36" s="95">
        <v>28.65</v>
      </c>
      <c r="D36" s="112">
        <v>6.86</v>
      </c>
      <c r="E36" s="112">
        <v>35.51</v>
      </c>
      <c r="F36" s="31" t="s">
        <v>4</v>
      </c>
      <c r="G36" s="90" t="s">
        <v>40</v>
      </c>
      <c r="H36" s="8">
        <v>41705</v>
      </c>
      <c r="I36" s="153">
        <f>H36*1.054</f>
        <v>43957.07</v>
      </c>
      <c r="J36" s="143">
        <f>I36-(I36*0.03)</f>
        <v>42638.357900000003</v>
      </c>
      <c r="K36" s="9" t="s">
        <v>38</v>
      </c>
      <c r="L36" s="45" t="s">
        <v>50</v>
      </c>
    </row>
    <row r="37" spans="1:12" ht="15.75" hidden="1" thickBot="1" x14ac:dyDescent="0.3">
      <c r="A37" s="223" t="s">
        <v>1</v>
      </c>
      <c r="B37" s="224"/>
      <c r="C37" s="94">
        <v>34.46</v>
      </c>
      <c r="D37" s="113">
        <f>C37*0.2394</f>
        <v>8.2497240000000005</v>
      </c>
      <c r="E37" s="113">
        <f>C37*1.2394</f>
        <v>42.709724000000001</v>
      </c>
      <c r="F37" s="84" t="s">
        <v>0</v>
      </c>
      <c r="G37" s="84">
        <v>1</v>
      </c>
      <c r="H37" s="39">
        <v>47185</v>
      </c>
      <c r="I37" s="151">
        <f>H37*1.054</f>
        <v>49732.990000000005</v>
      </c>
      <c r="J37" s="147">
        <f>I37-(I37*0.03)</f>
        <v>48241.000300000007</v>
      </c>
      <c r="K37" s="41" t="s">
        <v>43</v>
      </c>
      <c r="L37" s="48" t="s">
        <v>50</v>
      </c>
    </row>
    <row r="38" spans="1:12" ht="16.5" thickBot="1" x14ac:dyDescent="0.3">
      <c r="A38" s="85" t="s">
        <v>24</v>
      </c>
      <c r="B38" s="86"/>
      <c r="C38" s="86"/>
      <c r="D38" s="86"/>
      <c r="E38" s="86"/>
      <c r="F38" s="86"/>
      <c r="G38" s="86"/>
      <c r="H38" s="86"/>
      <c r="I38" s="98"/>
      <c r="J38" s="86"/>
      <c r="K38" s="86"/>
      <c r="L38" s="87"/>
    </row>
    <row r="39" spans="1:12" ht="15.75" x14ac:dyDescent="0.25">
      <c r="A39" s="71" t="s">
        <v>2</v>
      </c>
      <c r="B39" s="70"/>
      <c r="C39" s="70"/>
      <c r="D39" s="70"/>
      <c r="E39" s="70"/>
      <c r="F39" s="70"/>
      <c r="G39" s="70"/>
      <c r="H39" s="70"/>
      <c r="I39" s="99"/>
      <c r="J39" s="70"/>
      <c r="K39" s="70"/>
    </row>
    <row r="40" spans="1:12" ht="15" thickBot="1" x14ac:dyDescent="0.25">
      <c r="A40" s="2" t="s">
        <v>25</v>
      </c>
      <c r="B40" s="49"/>
      <c r="C40" s="50"/>
      <c r="D40" s="49"/>
      <c r="E40" s="51"/>
      <c r="F40" s="52"/>
      <c r="G40" s="1"/>
      <c r="H40" s="4"/>
      <c r="I40" s="4"/>
      <c r="J40" s="4"/>
    </row>
    <row r="41" spans="1:12" ht="15.75" thickBot="1" x14ac:dyDescent="0.3">
      <c r="A41" s="118" t="s">
        <v>26</v>
      </c>
      <c r="B41" s="53"/>
      <c r="C41" s="54"/>
      <c r="D41" s="53"/>
      <c r="E41" s="55"/>
      <c r="F41" s="56"/>
      <c r="G41" s="1"/>
      <c r="H41" s="4"/>
      <c r="I41" s="4"/>
      <c r="J41" s="4"/>
    </row>
    <row r="42" spans="1:12" x14ac:dyDescent="0.2">
      <c r="A42" s="119" t="s">
        <v>27</v>
      </c>
      <c r="B42" s="57"/>
      <c r="C42" s="58"/>
      <c r="D42" s="57"/>
      <c r="E42" s="59"/>
      <c r="F42" s="52"/>
      <c r="G42" s="1"/>
      <c r="H42" s="4"/>
      <c r="I42" s="4"/>
      <c r="J42" s="4"/>
    </row>
    <row r="43" spans="1:12" x14ac:dyDescent="0.2">
      <c r="A43" s="119" t="s">
        <v>28</v>
      </c>
      <c r="B43" s="57"/>
      <c r="C43" s="58"/>
      <c r="D43" s="57"/>
      <c r="E43" s="59"/>
      <c r="F43" s="52"/>
      <c r="G43" s="1"/>
      <c r="H43" s="4"/>
      <c r="I43" s="4"/>
      <c r="J43" s="4"/>
    </row>
    <row r="44" spans="1:12" x14ac:dyDescent="0.2">
      <c r="A44" s="119" t="s">
        <v>29</v>
      </c>
      <c r="B44" s="57"/>
      <c r="C44" s="58"/>
      <c r="D44" s="57"/>
      <c r="E44" s="59"/>
      <c r="F44" s="52"/>
      <c r="G44" s="1"/>
      <c r="H44" s="4"/>
      <c r="I44" s="4"/>
      <c r="J44" s="4"/>
    </row>
    <row r="45" spans="1:12" ht="15" thickBot="1" x14ac:dyDescent="0.25">
      <c r="A45" s="119" t="s">
        <v>31</v>
      </c>
      <c r="B45" s="57"/>
      <c r="C45" s="58"/>
      <c r="D45" s="57"/>
      <c r="E45" s="60"/>
      <c r="F45" s="52"/>
      <c r="G45" s="1"/>
      <c r="H45" s="4"/>
      <c r="I45" s="4"/>
      <c r="J45" s="4"/>
    </row>
    <row r="46" spans="1:12" ht="15.75" thickBot="1" x14ac:dyDescent="0.3">
      <c r="A46" s="118" t="s">
        <v>30</v>
      </c>
      <c r="B46" s="61"/>
      <c r="C46" s="62"/>
      <c r="D46" s="61"/>
      <c r="E46" s="63"/>
      <c r="F46" s="56"/>
      <c r="G46" s="1"/>
      <c r="H46" s="4"/>
      <c r="I46" s="4"/>
      <c r="J46" s="4"/>
    </row>
    <row r="47" spans="1:12" ht="15" x14ac:dyDescent="0.25">
      <c r="A47" s="119" t="s">
        <v>27</v>
      </c>
      <c r="B47" s="64"/>
      <c r="C47" s="68"/>
      <c r="D47" s="67"/>
      <c r="E47" s="65"/>
      <c r="F47" s="66"/>
      <c r="G47" s="1"/>
      <c r="H47" s="4"/>
      <c r="I47" s="4"/>
      <c r="J47" s="4"/>
    </row>
    <row r="48" spans="1:12" ht="15" thickBot="1" x14ac:dyDescent="0.25">
      <c r="A48" s="120" t="s">
        <v>32</v>
      </c>
      <c r="B48" s="36"/>
      <c r="C48" s="36"/>
      <c r="D48" s="36"/>
      <c r="E48" s="72"/>
      <c r="F48" s="36"/>
      <c r="G48" s="1"/>
      <c r="H48" s="4"/>
      <c r="I48" s="4"/>
      <c r="J48" s="4"/>
    </row>
    <row r="50" spans="1:7" x14ac:dyDescent="0.2">
      <c r="A50" s="2" t="s">
        <v>33</v>
      </c>
      <c r="F50" s="52"/>
    </row>
    <row r="51" spans="1:7" x14ac:dyDescent="0.2">
      <c r="A51" s="2" t="s">
        <v>6</v>
      </c>
      <c r="F51" s="52"/>
    </row>
    <row r="52" spans="1:7" ht="13.5" customHeight="1" x14ac:dyDescent="0.2">
      <c r="A52" s="2" t="s">
        <v>3</v>
      </c>
      <c r="F52" s="52"/>
    </row>
    <row r="53" spans="1:7" ht="44.25" customHeight="1" x14ac:dyDescent="0.2">
      <c r="A53" s="220" t="s">
        <v>34</v>
      </c>
      <c r="B53" s="220"/>
      <c r="C53" s="220"/>
      <c r="D53" s="220"/>
      <c r="E53" s="220"/>
      <c r="F53" s="220"/>
      <c r="G53" s="220"/>
    </row>
  </sheetData>
  <autoFilter ref="B10:L50"/>
  <mergeCells count="30">
    <mergeCell ref="A35:B35"/>
    <mergeCell ref="A1:L1"/>
    <mergeCell ref="A17:B17"/>
    <mergeCell ref="A18:B18"/>
    <mergeCell ref="A28:B28"/>
    <mergeCell ref="A22:B22"/>
    <mergeCell ref="A23:B23"/>
    <mergeCell ref="A15:B15"/>
    <mergeCell ref="A11:B11"/>
    <mergeCell ref="A12:B12"/>
    <mergeCell ref="A16:B16"/>
    <mergeCell ref="A19:B19"/>
    <mergeCell ref="A14:B14"/>
    <mergeCell ref="A13:B13"/>
    <mergeCell ref="A53:G53"/>
    <mergeCell ref="A10:B10"/>
    <mergeCell ref="A27:B27"/>
    <mergeCell ref="A30:B30"/>
    <mergeCell ref="A20:B20"/>
    <mergeCell ref="A21:B21"/>
    <mergeCell ref="A24:B24"/>
    <mergeCell ref="A25:B25"/>
    <mergeCell ref="A26:B26"/>
    <mergeCell ref="A34:B34"/>
    <mergeCell ref="A31:B31"/>
    <mergeCell ref="A37:B37"/>
    <mergeCell ref="A36:B36"/>
    <mergeCell ref="A32:B32"/>
    <mergeCell ref="A33:B33"/>
    <mergeCell ref="A29:B29"/>
  </mergeCells>
  <pageMargins left="0" right="0" top="0.74803149606299213" bottom="0.74803149606299213" header="0.31496062992125984" footer="0.31496062992125984"/>
  <pageSetup paperSize="9" scale="79" fitToHeight="0" orientation="landscape" horizontalDpi="1200" r:id="rId1"/>
  <ignoredErrors>
    <ignoredError sqref="J28" formula="1"/>
    <ignoredError sqref="D35 A13 G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Laptop</cp:lastModifiedBy>
  <cp:lastPrinted>2015-10-31T10:46:41Z</cp:lastPrinted>
  <dcterms:created xsi:type="dcterms:W3CDTF">2012-09-15T12:07:12Z</dcterms:created>
  <dcterms:modified xsi:type="dcterms:W3CDTF">2015-11-23T12:47:14Z</dcterms:modified>
</cp:coreProperties>
</file>